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35" windowWidth="13395" windowHeight="9525"/>
  </bookViews>
  <sheets>
    <sheet name="Доходы" sheetId="2" r:id="rId1"/>
  </sheets>
  <definedNames>
    <definedName name="_xlnm.Print_Titles" localSheetId="0">Доходы!$5:$6</definedName>
  </definedNames>
  <calcPr calcId="145621" iterate="1"/>
</workbook>
</file>

<file path=xl/calcChain.xml><?xml version="1.0" encoding="utf-8"?>
<calcChain xmlns="http://schemas.openxmlformats.org/spreadsheetml/2006/main">
  <c r="J11" i="2" l="1"/>
  <c r="I11" i="2"/>
  <c r="H11" i="2"/>
  <c r="J10" i="2"/>
  <c r="I10" i="2"/>
  <c r="H10" i="2"/>
  <c r="E25" i="2"/>
  <c r="F25" i="2"/>
  <c r="E14" i="2"/>
  <c r="E12" i="2" s="1"/>
  <c r="E17" i="2" s="1"/>
  <c r="F14" i="2"/>
  <c r="F12" i="2" s="1"/>
  <c r="F17" i="2" s="1"/>
  <c r="E44" i="2"/>
  <c r="E41" i="2"/>
  <c r="E34" i="2"/>
  <c r="E32" i="2" s="1"/>
  <c r="E31" i="2" s="1"/>
  <c r="E19" i="2"/>
  <c r="E18" i="2" s="1"/>
  <c r="F41" i="2"/>
  <c r="D41" i="2"/>
  <c r="D17" i="2"/>
  <c r="C17" i="2"/>
  <c r="E30" i="2" l="1"/>
  <c r="E7" i="2" s="1"/>
  <c r="E47" i="2" s="1"/>
  <c r="I40" i="2"/>
  <c r="H40" i="2"/>
  <c r="I39" i="2"/>
  <c r="H39" i="2"/>
  <c r="I38" i="2"/>
  <c r="H38" i="2"/>
  <c r="C14" i="2"/>
  <c r="J24" i="2" l="1"/>
  <c r="I24" i="2"/>
  <c r="H24" i="2"/>
  <c r="H8" i="2" l="1"/>
  <c r="H9" i="2"/>
  <c r="H13" i="2"/>
  <c r="H15" i="2"/>
  <c r="H16" i="2"/>
  <c r="H20" i="2"/>
  <c r="H21" i="2"/>
  <c r="H22" i="2"/>
  <c r="H23" i="2"/>
  <c r="H26" i="2"/>
  <c r="H27" i="2"/>
  <c r="H28" i="2"/>
  <c r="H29" i="2"/>
  <c r="H33" i="2"/>
  <c r="H35" i="2"/>
  <c r="H36" i="2"/>
  <c r="H37" i="2"/>
  <c r="H43" i="2"/>
  <c r="H45" i="2"/>
  <c r="H46" i="2"/>
  <c r="F34" i="2" l="1"/>
  <c r="F32" i="2" s="1"/>
  <c r="D34" i="2"/>
  <c r="H34" i="2" l="1"/>
  <c r="J26" i="2"/>
  <c r="J27" i="2" l="1"/>
  <c r="I46" i="2" l="1"/>
  <c r="I37" i="2"/>
  <c r="J23" i="2" l="1"/>
  <c r="J22" i="2"/>
  <c r="L8" i="2" l="1"/>
  <c r="L9" i="2"/>
  <c r="L13" i="2"/>
  <c r="L15" i="2"/>
  <c r="L16" i="2"/>
  <c r="L20" i="2"/>
  <c r="L21" i="2"/>
  <c r="L22" i="2"/>
  <c r="L23" i="2"/>
  <c r="L26" i="2"/>
  <c r="L27" i="2"/>
  <c r="L28" i="2"/>
  <c r="L29" i="2"/>
  <c r="I8" i="2" l="1"/>
  <c r="I9" i="2"/>
  <c r="I13" i="2"/>
  <c r="I15" i="2"/>
  <c r="I16" i="2"/>
  <c r="I20" i="2"/>
  <c r="I21" i="2"/>
  <c r="I22" i="2"/>
  <c r="I23" i="2"/>
  <c r="I26" i="2"/>
  <c r="I27" i="2"/>
  <c r="I28" i="2"/>
  <c r="I33" i="2"/>
  <c r="I35" i="2"/>
  <c r="I36" i="2"/>
  <c r="I43" i="2"/>
  <c r="I45" i="2"/>
  <c r="I34" i="2" l="1"/>
  <c r="J8" i="2"/>
  <c r="J9" i="2"/>
  <c r="J13" i="2"/>
  <c r="J15" i="2"/>
  <c r="J16" i="2"/>
  <c r="J20" i="2"/>
  <c r="J21" i="2"/>
  <c r="J28" i="2"/>
  <c r="C25" i="2" l="1"/>
  <c r="J25" i="2" s="1"/>
  <c r="C19" i="2"/>
  <c r="C12" i="2"/>
  <c r="C18" i="2" l="1"/>
  <c r="C30" i="2" s="1"/>
  <c r="C7" i="2" s="1"/>
  <c r="D44" i="2" l="1"/>
  <c r="D32" i="2"/>
  <c r="D31" i="2" s="1"/>
  <c r="D25" i="2"/>
  <c r="H25" i="2" s="1"/>
  <c r="D19" i="2"/>
  <c r="D18" i="2" s="1"/>
  <c r="D30" i="2" s="1"/>
  <c r="D14" i="2"/>
  <c r="D12" i="2" s="1"/>
  <c r="F19" i="2"/>
  <c r="D7" i="2" l="1"/>
  <c r="J19" i="2"/>
  <c r="H19" i="2"/>
  <c r="H41" i="2"/>
  <c r="I25" i="2"/>
  <c r="L25" i="2"/>
  <c r="L19" i="2"/>
  <c r="I19" i="2"/>
  <c r="I41" i="2"/>
  <c r="I32" i="2" s="1"/>
  <c r="H32" i="2" l="1"/>
  <c r="D47" i="2"/>
  <c r="F44" i="2"/>
  <c r="F18" i="2"/>
  <c r="H44" i="2" l="1"/>
  <c r="F30" i="2"/>
  <c r="H14" i="2"/>
  <c r="J18" i="2"/>
  <c r="H18" i="2"/>
  <c r="F31" i="2"/>
  <c r="L14" i="2"/>
  <c r="I44" i="2"/>
  <c r="I14" i="2"/>
  <c r="J14" i="2"/>
  <c r="H31" i="2" l="1"/>
  <c r="L18" i="2"/>
  <c r="F7" i="2"/>
  <c r="I30" i="2"/>
  <c r="H30" i="2"/>
  <c r="J30" i="2"/>
  <c r="H12" i="2"/>
  <c r="I18" i="2"/>
  <c r="L12" i="2"/>
  <c r="I31" i="2"/>
  <c r="I12" i="2"/>
  <c r="J12" i="2"/>
  <c r="G29" i="2" l="1"/>
  <c r="G21" i="2"/>
  <c r="G13" i="2"/>
  <c r="G14" i="2"/>
  <c r="G28" i="2"/>
  <c r="G20" i="2"/>
  <c r="G12" i="2"/>
  <c r="G19" i="2"/>
  <c r="G27" i="2"/>
  <c r="G11" i="2"/>
  <c r="G26" i="2"/>
  <c r="G10" i="2"/>
  <c r="G25" i="2"/>
  <c r="G17" i="2"/>
  <c r="G9" i="2"/>
  <c r="G24" i="2"/>
  <c r="G16" i="2"/>
  <c r="G8" i="2"/>
  <c r="G23" i="2"/>
  <c r="G15" i="2"/>
  <c r="G7" i="2"/>
  <c r="G22" i="2"/>
  <c r="G18" i="2"/>
  <c r="G30" i="2"/>
  <c r="F47" i="2"/>
  <c r="H17" i="2"/>
  <c r="I17" i="2"/>
  <c r="J17" i="2"/>
  <c r="H47" i="2" l="1"/>
  <c r="J47" i="2"/>
  <c r="L7" i="2"/>
  <c r="H7" i="2"/>
  <c r="J7" i="2"/>
  <c r="I7" i="2"/>
  <c r="I47" i="2"/>
</calcChain>
</file>

<file path=xl/sharedStrings.xml><?xml version="1.0" encoding="utf-8"?>
<sst xmlns="http://schemas.openxmlformats.org/spreadsheetml/2006/main" count="118" uniqueCount="69">
  <si>
    <t>Прочие безвозмездные поступления в бюджеты городских поселений</t>
  </si>
  <si>
    <t>Поступления от денежных пожертвований, предоставляемых физическими лицами получателям средств бюджетов городских поселений</t>
  </si>
  <si>
    <t>ПРОЧИЕ БЕЗВОЗМЕЗДНЫЕ ПОСТУПЛЕНИЯ</t>
  </si>
  <si>
    <t>Прочие межбюджетные трансферты, передаваемые бюджетам городских поселений</t>
  </si>
  <si>
    <t>Иные межбюджетные трансферты</t>
  </si>
  <si>
    <t>Субсидии бюджетам городских поселений на реализацию программ формирования современной городской среды</t>
  </si>
  <si>
    <t>Субсидии бюджетам бюджетной системы Российской Федерации (межбюджетные субсидии)</t>
  </si>
  <si>
    <t>Дотации бюджетам городских поселений на выравнивание бюджетной обеспеченности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</si>
  <si>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</si>
  <si>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</si>
  <si>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ПРОЧИЕ НЕНАЛОГОВЫЕ ДОХОДЫ</t>
  </si>
  <si>
    <t>ШТРАФЫ, САНКЦИИ, ВОЗМЕЩЕНИЕ УЩЕРБА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</si>
  <si>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</si>
  <si>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МАТЕРИАЛЬНЫХ И НЕМАТЕРИАЛЬНЫХ АКТИВОВ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</si>
  <si>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</si>
  <si>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</si>
  <si>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</si>
  <si>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ИСПОЛЬЗОВАНИЯ ИМУЩЕСТВА, НАХОДЯЩЕГОСЯ В ГОСУДАРСТВЕННОЙ И МУНИЦИПАЛЬНОЙ СОБСТВЕННОСТИ</t>
  </si>
  <si>
    <t>Земельный налог</t>
  </si>
  <si>
    <t>Налог на имущество физических лиц</t>
  </si>
  <si>
    <t>НАЛОГИ НА ИМУЩЕСТВО</t>
  </si>
  <si>
    <t>Акцизы по подакцизным товарам (продукции), производимым на территории Российской Федерации</t>
  </si>
  <si>
    <t>Налог на доходы физических лиц</t>
  </si>
  <si>
    <t>НАЛОГОВЫЕ И НЕНАЛОГОВЫЕ ДОХОДЫ</t>
  </si>
  <si>
    <t>Наименование кода дохода</t>
  </si>
  <si>
    <t>Земельный налог с организаций</t>
  </si>
  <si>
    <t>Земельный налог с физических лиц</t>
  </si>
  <si>
    <t>тыс.рублей</t>
  </si>
  <si>
    <t>План по закону о бюджете, первоначальный</t>
  </si>
  <si>
    <t>% исполнения уточненного плана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</si>
  <si>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</si>
  <si>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</si>
  <si>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Вид дохода</t>
  </si>
  <si>
    <t>Прочие субсидии бюджетам городских поселений</t>
  </si>
  <si>
    <t>Итого</t>
  </si>
  <si>
    <t>Х</t>
  </si>
  <si>
    <t>Поступление в пределах сумм, необходимых для оплаты денежных обязательств по расходам</t>
  </si>
  <si>
    <t>Темп роста (снижения) к исполнено за отчетный год, %</t>
  </si>
  <si>
    <t>Ежеквартальный платеж. Изменение кадастровой стоимости. Прогноз основан на данных, предоставленных администратором доходов - Управлением Федеральной налоговой службы.</t>
  </si>
  <si>
    <t>Софинансирование по проектам инициативного бюджетирования</t>
  </si>
  <si>
    <t>2022 год</t>
  </si>
  <si>
    <t>Срок уплаты налога до 1 декабря 2022 года. Изменение кадастровой стоимости. Увеличение количества получателей льгот. Прогноз основан на данных, предоставленных администратором доходов - Управлением Федеральной налоговой службы.</t>
  </si>
  <si>
    <t>% исполнения первоначального плана</t>
  </si>
  <si>
    <t>ИТОГО НАЛОГОВЫЕ ДОХОДЫ</t>
  </si>
  <si>
    <t>ИТОГО НЕНАЛОГОВЫЕ ДОХОДЫ</t>
  </si>
  <si>
    <t>ДОХОДЫ ОТ ОКАЗАНИЯ ПЛАТНЫХ УСЛУГ И КОМПЕНСАЦИИ ЗАТРАТ ГОСУДАРСТВА</t>
  </si>
  <si>
    <t>2023 год</t>
  </si>
  <si>
    <t>Фактическое исполнение на 01.04.2022 года (на отчетную дату аналогично текущему финансовому году)</t>
  </si>
  <si>
    <t>План по закону о бюджете, уточненный 31.03.2023 ( + уведомления)</t>
  </si>
  <si>
    <t>Фактическое исполнение на 01.04.2023 года</t>
  </si>
  <si>
    <t>Удельный вес в общем объеме налоговых и неналоговых доходов в 2023 году</t>
  </si>
  <si>
    <t>Пояснение отклонений от плановых значений 2023 год</t>
  </si>
  <si>
    <t>НАЛОГИ НА СОВОКУПНЫЙ ДОХОД</t>
  </si>
  <si>
    <t>Сведения о фактических поступлениях доходов по видам доходов в сравнении с первоначально утвержденными решением о бюджете значениями и с уточненными значениями с учетом всех внесенных изменений в 2023 году Толвуйское сельское поселение</t>
  </si>
  <si>
    <t>20230000</t>
  </si>
  <si>
    <t>20230024</t>
  </si>
  <si>
    <t>20235118</t>
  </si>
  <si>
    <t>Субвенции бюджетам бюджетной системы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</si>
  <si>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</si>
  <si>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</si>
  <si>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20240014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</si>
  <si>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</si>
  <si>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план. процент роста - 3%, рост зарплаты по Указам Президента, целевых показателей работников образования, культуры, увеличение МРОТ на 2023 год</t>
  </si>
  <si>
    <t>Единый сельскохозяйственный налог</t>
  </si>
  <si>
    <t>доходы от платных услуг БДЦ</t>
  </si>
  <si>
    <t>соцнайм</t>
  </si>
  <si>
    <t>Доходы от сдачи в аренду имущества, составляющего казну сельских поселений (за исключением земельных участков)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</si>
  <si>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</si>
  <si>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Таблица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</si>
</sst>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;[Red]\-#,##0.00;0.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68">
    <xf numFmtId="0" fontId="0" fillId="0" borderId="0" xfId="0"/>
    <xf numFmtId="0" fontId="2" fillId="0" borderId="0" xfId="1" applyFont="1"/>
    <xf numFmtId="0" fontId="2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Border="1" applyAlignment="1" applyProtection="1">
      <alignment horizontal="center"/>
      <protection hidden="1"/>
    </xf>
    <xf numFmtId="164" fontId="2" fillId="0" borderId="0" xfId="1" applyNumberFormat="1" applyFont="1" applyProtection="1">
      <protection hidden="1"/>
    </xf>
    <xf numFmtId="164" fontId="2" fillId="0" borderId="0" xfId="1" applyNumberFormat="1" applyFont="1"/>
    <xf numFmtId="0" fontId="2" fillId="0" borderId="0" xfId="1" applyFont="1" applyAlignment="1"/>
    <xf numFmtId="164" fontId="2" fillId="0" borderId="0" xfId="1" applyNumberFormat="1" applyFont="1" applyAlignment="1">
      <alignment horizontal="center"/>
    </xf>
    <xf numFmtId="164" fontId="3" fillId="0" borderId="1" xfId="1" applyNumberFormat="1" applyFont="1" applyFill="1" applyBorder="1" applyAlignment="1" applyProtection="1">
      <alignment vertical="center"/>
      <protection hidden="1"/>
    </xf>
    <xf numFmtId="164" fontId="2" fillId="0" borderId="0" xfId="1" applyNumberFormat="1" applyFont="1" applyAlignment="1" applyProtection="1">
      <alignment horizontal="center"/>
      <protection hidden="1"/>
    </xf>
    <xf numFmtId="0" fontId="2" fillId="0" borderId="0" xfId="1" applyFont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top" wrapText="1"/>
      <protection hidden="1"/>
    </xf>
    <xf numFmtId="164" fontId="3" fillId="0" borderId="1" xfId="1" applyNumberFormat="1" applyFont="1" applyFill="1" applyBorder="1" applyAlignment="1" applyProtection="1">
      <alignment horizontal="center" vertical="top" wrapText="1"/>
      <protection hidden="1"/>
    </xf>
    <xf numFmtId="0" fontId="3" fillId="0" borderId="1" xfId="1" applyFont="1" applyBorder="1" applyAlignment="1">
      <alignment horizontal="center" vertical="top"/>
    </xf>
    <xf numFmtId="0" fontId="3" fillId="0" borderId="0" xfId="1" applyFont="1"/>
    <xf numFmtId="0" fontId="5" fillId="0" borderId="1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1" xfId="1" applyNumberFormat="1" applyFont="1" applyFill="1" applyBorder="1" applyAlignment="1" applyProtection="1">
      <alignment vertical="center"/>
      <protection hidden="1"/>
    </xf>
    <xf numFmtId="164" fontId="3" fillId="2" borderId="1" xfId="1" applyNumberFormat="1" applyFont="1" applyFill="1" applyBorder="1" applyAlignment="1" applyProtection="1">
      <alignment vertical="center"/>
      <protection hidden="1"/>
    </xf>
    <xf numFmtId="164" fontId="2" fillId="2" borderId="1" xfId="1" applyNumberFormat="1" applyFont="1" applyFill="1" applyBorder="1" applyAlignment="1" applyProtection="1">
      <alignment vertical="center"/>
      <protection hidden="1"/>
    </xf>
    <xf numFmtId="0" fontId="3" fillId="0" borderId="0" xfId="1" applyFont="1" applyAlignment="1"/>
    <xf numFmtId="0" fontId="3" fillId="0" borderId="0" xfId="1" applyFont="1" applyAlignment="1">
      <alignment vertical="center"/>
    </xf>
    <xf numFmtId="0" fontId="2" fillId="0" borderId="1" xfId="0" applyNumberFormat="1" applyFont="1" applyFill="1" applyBorder="1" applyAlignment="1" applyProtection="1">
      <alignment horizontal="left" vertical="center" wrapText="1"/>
      <protection hidden="1"/>
    </xf>
    <xf numFmtId="164" fontId="2" fillId="0" borderId="0" xfId="1" applyNumberFormat="1" applyFont="1" applyFill="1" applyAlignment="1" applyProtection="1">
      <alignment horizontal="right"/>
      <protection hidden="1"/>
    </xf>
    <xf numFmtId="0" fontId="3" fillId="0" borderId="1" xfId="1" applyFont="1" applyFill="1" applyBorder="1" applyAlignment="1" applyProtection="1">
      <alignment vertical="center"/>
      <protection hidden="1"/>
    </xf>
    <xf numFmtId="0" fontId="2" fillId="0" borderId="1" xfId="1" applyFont="1" applyBorder="1"/>
    <xf numFmtId="0" fontId="3" fillId="0" borderId="1" xfId="1" applyFont="1" applyBorder="1" applyAlignment="1">
      <alignment vertical="center"/>
    </xf>
    <xf numFmtId="0" fontId="3" fillId="0" borderId="1" xfId="1" applyFont="1" applyBorder="1" applyAlignment="1">
      <alignment horizontal="center" vertical="top" wrapText="1"/>
    </xf>
    <xf numFmtId="0" fontId="3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vertical="top" wrapText="1"/>
    </xf>
    <xf numFmtId="0" fontId="2" fillId="0" borderId="1" xfId="1" applyFont="1" applyBorder="1" applyAlignment="1">
      <alignment horizontal="left" vertical="top" wrapText="1"/>
    </xf>
    <xf numFmtId="0" fontId="2" fillId="0" borderId="1" xfId="1" applyFont="1" applyBorder="1" applyAlignment="1" applyProtection="1">
      <protection hidden="1"/>
    </xf>
    <xf numFmtId="0" fontId="2" fillId="0" borderId="1" xfId="1" applyFont="1" applyBorder="1" applyAlignment="1" applyProtection="1">
      <alignment horizontal="center" vertical="center"/>
      <protection hidden="1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left" vertical="center" wrapText="1"/>
    </xf>
    <xf numFmtId="9" fontId="2" fillId="0" borderId="1" xfId="1" applyNumberFormat="1" applyFont="1" applyFill="1" applyBorder="1" applyAlignment="1" applyProtection="1">
      <alignment horizontal="center" vertical="center"/>
      <protection hidden="1"/>
    </xf>
    <xf numFmtId="9" fontId="3" fillId="0" borderId="1" xfId="1" applyNumberFormat="1" applyFont="1" applyFill="1" applyBorder="1" applyAlignment="1" applyProtection="1">
      <alignment horizontal="center" vertical="center"/>
      <protection hidden="1"/>
    </xf>
    <xf numFmtId="164" fontId="3" fillId="3" borderId="1" xfId="1" applyNumberFormat="1" applyFont="1" applyFill="1" applyBorder="1" applyAlignment="1" applyProtection="1">
      <alignment vertical="center"/>
      <protection hidden="1"/>
    </xf>
    <xf numFmtId="164" fontId="3" fillId="0" borderId="0" xfId="1" applyNumberFormat="1" applyFont="1"/>
    <xf numFmtId="0" fontId="2" fillId="0" borderId="1" xfId="0" applyNumberFormat="1" applyFont="1" applyFill="1" applyBorder="1" applyAlignment="1" applyProtection="1">
      <alignment horizontal="left" vertical="top" wrapText="1"/>
      <protection hidden="1"/>
    </xf>
    <xf numFmtId="164" fontId="3" fillId="3" borderId="1" xfId="1" applyNumberFormat="1" applyFont="1" applyFill="1" applyBorder="1" applyAlignment="1" applyProtection="1">
      <alignment horizontal="center" vertical="center"/>
      <protection hidden="1"/>
    </xf>
    <xf numFmtId="9" fontId="3" fillId="3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Font="1" applyBorder="1" applyAlignment="1">
      <alignment horizontal="center" vertical="center" wrapText="1"/>
    </xf>
    <xf numFmtId="9" fontId="3" fillId="2" borderId="1" xfId="1" applyNumberFormat="1" applyFont="1" applyFill="1" applyBorder="1" applyAlignment="1" applyProtection="1">
      <alignment horizontal="center" vertical="center"/>
      <protection hidden="1"/>
    </xf>
    <xf numFmtId="0" fontId="3" fillId="3" borderId="1" xfId="1" applyNumberFormat="1" applyFont="1" applyFill="1" applyBorder="1" applyAlignment="1" applyProtection="1">
      <alignment horizontal="left" vertical="center" wrapText="1"/>
      <protection hidden="1"/>
    </xf>
    <xf numFmtId="164" fontId="7" fillId="0" borderId="1" xfId="1" applyNumberFormat="1" applyFont="1" applyFill="1" applyBorder="1" applyAlignment="1" applyProtection="1">
      <alignment horizontal="center" vertical="top" wrapText="1"/>
      <protection hidden="1"/>
    </xf>
    <xf numFmtId="164" fontId="3" fillId="4" borderId="1" xfId="1" applyNumberFormat="1" applyFont="1" applyFill="1" applyBorder="1" applyAlignment="1" applyProtection="1">
      <alignment horizontal="center" vertical="top" wrapText="1"/>
      <protection hidden="1"/>
    </xf>
    <xf numFmtId="164" fontId="3" fillId="5" borderId="1" xfId="1" applyNumberFormat="1" applyFont="1" applyFill="1" applyBorder="1" applyAlignment="1">
      <alignment horizontal="center" vertical="center"/>
    </xf>
    <xf numFmtId="0" fontId="10" fillId="0" borderId="8" xfId="2" applyNumberFormat="1" applyFont="1" applyFill="1" applyBorder="1" applyAlignment="1" applyProtection="1">
      <alignment horizontal="center" vertical="center" wrapText="1"/>
      <protection hidden="1"/>
    </xf>
    <xf numFmtId="0" fontId="9" fillId="0" borderId="6" xfId="2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2" applyNumberFormat="1" applyFont="1" applyFill="1" applyBorder="1" applyAlignment="1" applyProtection="1">
      <alignment horizontal="left" vertical="top" wrapText="1"/>
      <protection hidden="1"/>
    </xf>
    <xf numFmtId="0" fontId="10" fillId="0" borderId="7" xfId="2" applyNumberFormat="1" applyFont="1" applyFill="1" applyBorder="1" applyAlignment="1" applyProtection="1">
      <alignment horizontal="left" vertical="top" wrapText="1"/>
      <protection hidden="1"/>
    </xf>
    <xf numFmtId="165" fontId="9" fillId="0" borderId="1" xfId="2" applyNumberFormat="1" applyFont="1" applyFill="1" applyBorder="1" applyAlignment="1" applyProtection="1">
      <protection hidden="1"/>
    </xf>
    <xf numFmtId="165" fontId="10" fillId="0" borderId="7" xfId="2" applyNumberFormat="1" applyFont="1" applyFill="1" applyBorder="1" applyAlignment="1" applyProtection="1">
      <protection hidden="1"/>
    </xf>
    <xf numFmtId="165" fontId="9" fillId="0" borderId="5" xfId="2" applyNumberFormat="1" applyFont="1" applyFill="1" applyBorder="1" applyAlignment="1" applyProtection="1">
      <protection hidden="1"/>
    </xf>
    <xf numFmtId="165" fontId="10" fillId="0" borderId="7" xfId="2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9" fillId="0" borderId="1" xfId="2" applyNumberFormat="1" applyFont="1" applyFill="1" applyBorder="1" applyAlignment="1" applyProtection="1">
      <protection hidden="1"/>
    </xf>
    <xf numFmtId="165" fontId="10" fillId="0" borderId="7" xfId="2" applyNumberFormat="1" applyFont="1" applyFill="1" applyBorder="1" applyAlignment="1" applyProtection="1">
      <protection hidden="1"/>
    </xf>
    <xf numFmtId="0" fontId="2" fillId="0" borderId="3" xfId="1" applyFont="1" applyBorder="1" applyAlignment="1">
      <alignment horizontal="left" vertical="center" wrapText="1"/>
    </xf>
    <xf numFmtId="0" fontId="2" fillId="0" borderId="4" xfId="1" applyFont="1" applyBorder="1" applyAlignment="1">
      <alignment horizontal="left" vertical="center" wrapText="1"/>
    </xf>
    <xf numFmtId="164" fontId="2" fillId="0" borderId="0" xfId="1" applyNumberFormat="1" applyFont="1" applyFill="1" applyAlignment="1" applyProtection="1">
      <alignment horizontal="right"/>
      <protection hidden="1"/>
    </xf>
    <xf numFmtId="0" fontId="2" fillId="0" borderId="1" xfId="1" applyFont="1" applyBorder="1" applyAlignment="1" applyProtection="1">
      <alignment horizontal="center"/>
      <protection hidden="1"/>
    </xf>
    <xf numFmtId="164" fontId="2" fillId="0" borderId="2" xfId="1" applyNumberFormat="1" applyFont="1" applyBorder="1" applyAlignment="1" applyProtection="1">
      <alignment horizontal="right"/>
      <protection hidden="1"/>
    </xf>
    <xf numFmtId="0" fontId="6" fillId="0" borderId="0" xfId="0" applyFont="1" applyAlignment="1">
      <alignment horizontal="center" vertical="center" wrapText="1"/>
    </xf>
    <xf numFmtId="0" fontId="3" fillId="0" borderId="0" xfId="1" applyFont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0"/>
  <sheetViews>
    <sheetView showGridLines="0"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N8" sqref="N8"/>
    </sheetView>
  </sheetViews>
  <sheetFormatPr defaultColWidth="9.140625" defaultRowHeight="12.75" x14ac:dyDescent="0.2"/>
  <cols>
    <col min="1" max="1" width="10.5703125" style="16" customWidth="1"/>
    <col min="2" max="2" width="57.5703125" style="6" customWidth="1"/>
    <col min="3" max="3" width="18.5703125" style="6" customWidth="1"/>
    <col min="4" max="4" width="14.5703125" style="6" customWidth="1"/>
    <col min="5" max="5" width="14.28515625" style="5" customWidth="1"/>
    <col min="6" max="7" width="14" style="5" customWidth="1"/>
    <col min="8" max="8" width="11.7109375" style="5" customWidth="1"/>
    <col min="9" max="9" width="11.7109375" style="7" customWidth="1"/>
    <col min="10" max="10" width="14.140625" style="7" customWidth="1"/>
    <col min="11" max="11" width="33.7109375" style="1" customWidth="1"/>
    <col min="12" max="12" width="9.140625" style="1" hidden="1" customWidth="1"/>
    <col min="13" max="151" width="9.140625" style="1" customWidth="1"/>
    <col min="152" max="16384" width="9.140625" style="1"/>
  </cols>
  <sheetData>
    <row r="1" spans="1:21" ht="18" customHeight="1" x14ac:dyDescent="0.2">
      <c r="B1" s="2"/>
      <c r="C1" s="2"/>
      <c r="D1" s="2"/>
      <c r="F1" s="63"/>
      <c r="G1" s="63"/>
      <c r="H1" s="63"/>
      <c r="I1" s="63"/>
      <c r="J1" s="25"/>
      <c r="K1" s="67" t="s">
        <v>68</v>
      </c>
    </row>
    <row r="2" spans="1:21" ht="12.75" customHeight="1" x14ac:dyDescent="0.2">
      <c r="A2" s="66" t="s">
        <v>53</v>
      </c>
      <c r="B2" s="66"/>
      <c r="C2" s="66"/>
      <c r="D2" s="66"/>
      <c r="E2" s="66"/>
      <c r="F2" s="66"/>
      <c r="G2" s="66"/>
      <c r="H2" s="66"/>
      <c r="I2" s="66"/>
      <c r="J2" s="66"/>
      <c r="K2" s="66"/>
    </row>
    <row r="3" spans="1:21" ht="23.25" customHeight="1" x14ac:dyDescent="0.2">
      <c r="A3" s="66"/>
      <c r="B3" s="66"/>
      <c r="C3" s="66"/>
      <c r="D3" s="66"/>
      <c r="E3" s="66"/>
      <c r="F3" s="66"/>
      <c r="G3" s="66"/>
      <c r="H3" s="66"/>
      <c r="I3" s="66"/>
      <c r="J3" s="66"/>
      <c r="K3" s="66"/>
    </row>
    <row r="4" spans="1:21" ht="15" customHeight="1" x14ac:dyDescent="0.2">
      <c r="B4" s="10"/>
      <c r="C4" s="10"/>
      <c r="D4" s="10"/>
      <c r="E4" s="4"/>
      <c r="F4" s="4"/>
      <c r="G4" s="4"/>
      <c r="H4" s="4"/>
      <c r="I4" s="65" t="s">
        <v>27</v>
      </c>
      <c r="J4" s="65"/>
      <c r="K4" s="65"/>
      <c r="O4" s="66"/>
      <c r="P4" s="66"/>
      <c r="Q4" s="66"/>
      <c r="R4" s="66"/>
      <c r="S4" s="66"/>
      <c r="T4" s="66"/>
      <c r="U4" s="66"/>
    </row>
    <row r="5" spans="1:21" ht="15" customHeight="1" x14ac:dyDescent="0.2">
      <c r="A5" s="15"/>
      <c r="B5" s="33"/>
      <c r="C5" s="34" t="s">
        <v>40</v>
      </c>
      <c r="D5" s="64" t="s">
        <v>46</v>
      </c>
      <c r="E5" s="64"/>
      <c r="F5" s="64"/>
      <c r="G5" s="64"/>
      <c r="H5" s="64"/>
      <c r="I5" s="64"/>
      <c r="J5" s="64"/>
      <c r="K5" s="64"/>
    </row>
    <row r="6" spans="1:21" ht="82.5" customHeight="1" x14ac:dyDescent="0.2">
      <c r="A6" s="13" t="s">
        <v>32</v>
      </c>
      <c r="B6" s="11" t="s">
        <v>24</v>
      </c>
      <c r="C6" s="48" t="s">
        <v>47</v>
      </c>
      <c r="D6" s="11" t="s">
        <v>28</v>
      </c>
      <c r="E6" s="12" t="s">
        <v>48</v>
      </c>
      <c r="F6" s="12" t="s">
        <v>49</v>
      </c>
      <c r="G6" s="47" t="s">
        <v>50</v>
      </c>
      <c r="H6" s="12" t="s">
        <v>42</v>
      </c>
      <c r="I6" s="12" t="s">
        <v>29</v>
      </c>
      <c r="J6" s="12" t="s">
        <v>37</v>
      </c>
      <c r="K6" s="29" t="s">
        <v>51</v>
      </c>
    </row>
    <row r="7" spans="1:21" s="14" customFormat="1" x14ac:dyDescent="0.2">
      <c r="A7" s="30">
        <v>10000000</v>
      </c>
      <c r="B7" s="17" t="s">
        <v>23</v>
      </c>
      <c r="C7" s="39">
        <f>C17+C30</f>
        <v>1077</v>
      </c>
      <c r="D7" s="39">
        <f t="shared" ref="D7" si="0">D17+D30</f>
        <v>4577.3999999999996</v>
      </c>
      <c r="E7" s="39">
        <f t="shared" ref="E7" si="1">E17+E30</f>
        <v>4577.3999999999996</v>
      </c>
      <c r="F7" s="39">
        <f>F17+F30-0.12298</f>
        <v>1010.30702</v>
      </c>
      <c r="G7" s="43">
        <f>F7/F7</f>
        <v>1</v>
      </c>
      <c r="H7" s="43">
        <f>F7/D7</f>
        <v>0.22071634989295233</v>
      </c>
      <c r="I7" s="43">
        <f t="shared" ref="I7:I47" si="2">F7/E7</f>
        <v>0.22071634989295233</v>
      </c>
      <c r="J7" s="43">
        <f t="shared" ref="J7:J28" si="3">F7/C7</f>
        <v>0.93807522748375116</v>
      </c>
      <c r="K7" s="30" t="s">
        <v>35</v>
      </c>
      <c r="L7" s="40">
        <f>F7-E7</f>
        <v>-3567.0929799999994</v>
      </c>
    </row>
    <row r="8" spans="1:21" s="22" customFormat="1" ht="63.75" x14ac:dyDescent="0.2">
      <c r="A8" s="30">
        <v>10202000</v>
      </c>
      <c r="B8" s="17" t="s">
        <v>22</v>
      </c>
      <c r="C8" s="8">
        <v>29</v>
      </c>
      <c r="D8" s="8">
        <v>252</v>
      </c>
      <c r="E8" s="8">
        <v>252</v>
      </c>
      <c r="F8" s="8">
        <v>73.400000000000006</v>
      </c>
      <c r="G8" s="43">
        <f>F8/F7</f>
        <v>7.2651182805797007E-2</v>
      </c>
      <c r="H8" s="45">
        <f t="shared" ref="H8:H47" si="4">F8/D8</f>
        <v>0.29126984126984129</v>
      </c>
      <c r="I8" s="38">
        <f t="shared" si="2"/>
        <v>0.29126984126984129</v>
      </c>
      <c r="J8" s="37">
        <f t="shared" si="3"/>
        <v>2.5310344827586211</v>
      </c>
      <c r="K8" s="31" t="s">
        <v>62</v>
      </c>
      <c r="L8" s="40">
        <f t="shared" ref="L8:L29" si="5">F8-E8</f>
        <v>-178.6</v>
      </c>
    </row>
    <row r="9" spans="1:21" s="14" customFormat="1" ht="25.5" x14ac:dyDescent="0.2">
      <c r="A9" s="30">
        <v>10302000</v>
      </c>
      <c r="B9" s="17" t="s">
        <v>21</v>
      </c>
      <c r="C9" s="8">
        <v>704.6</v>
      </c>
      <c r="D9" s="8">
        <v>2627.4</v>
      </c>
      <c r="E9" s="8">
        <v>2627.4</v>
      </c>
      <c r="F9" s="8">
        <v>722.42</v>
      </c>
      <c r="G9" s="43">
        <f>F9/F7</f>
        <v>0.7150499657025049</v>
      </c>
      <c r="H9" s="45">
        <f t="shared" si="4"/>
        <v>0.27495623049402451</v>
      </c>
      <c r="I9" s="38">
        <f t="shared" si="2"/>
        <v>0.27495623049402451</v>
      </c>
      <c r="J9" s="37">
        <f t="shared" si="3"/>
        <v>1.0252909452171444</v>
      </c>
      <c r="K9" s="30" t="s">
        <v>35</v>
      </c>
      <c r="L9" s="40">
        <f t="shared" si="5"/>
        <v>-1904.98</v>
      </c>
    </row>
    <row r="10" spans="1:21" s="14" customFormat="1" x14ac:dyDescent="0.2">
      <c r="A10" s="30">
        <v>10503000</v>
      </c>
      <c r="B10" s="17" t="s">
        <v>52</v>
      </c>
      <c r="C10" s="8">
        <v>1.4</v>
      </c>
      <c r="D10" s="8">
        <v>463</v>
      </c>
      <c r="E10" s="8">
        <v>463</v>
      </c>
      <c r="F10" s="8">
        <v>0</v>
      </c>
      <c r="G10" s="43">
        <f>F10/F7</f>
        <v>0</v>
      </c>
      <c r="H10" s="45">
        <f t="shared" ref="H10:H11" si="6">F10/D10</f>
        <v>0</v>
      </c>
      <c r="I10" s="38">
        <f t="shared" ref="I10:I11" si="7">F10/E10</f>
        <v>0</v>
      </c>
      <c r="J10" s="37">
        <f t="shared" ref="J10:J11" si="8">F10/C10</f>
        <v>0</v>
      </c>
      <c r="K10" s="30"/>
      <c r="L10" s="40"/>
    </row>
    <row r="11" spans="1:21" s="14" customFormat="1" x14ac:dyDescent="0.2">
      <c r="A11" s="30">
        <v>10503000</v>
      </c>
      <c r="B11" s="17" t="s">
        <v>63</v>
      </c>
      <c r="C11" s="8">
        <v>1.4</v>
      </c>
      <c r="D11" s="8">
        <v>463</v>
      </c>
      <c r="E11" s="8">
        <v>463</v>
      </c>
      <c r="F11" s="8">
        <v>0</v>
      </c>
      <c r="G11" s="43">
        <f>F11/F7</f>
        <v>0</v>
      </c>
      <c r="H11" s="45">
        <f t="shared" si="6"/>
        <v>0</v>
      </c>
      <c r="I11" s="38">
        <f t="shared" si="7"/>
        <v>0</v>
      </c>
      <c r="J11" s="37">
        <f t="shared" si="8"/>
        <v>0</v>
      </c>
      <c r="K11" s="30"/>
      <c r="L11" s="40"/>
    </row>
    <row r="12" spans="1:21" s="22" customFormat="1" x14ac:dyDescent="0.2">
      <c r="A12" s="30">
        <v>10600000</v>
      </c>
      <c r="B12" s="17" t="s">
        <v>20</v>
      </c>
      <c r="C12" s="39">
        <f>C13+C14</f>
        <v>211.2</v>
      </c>
      <c r="D12" s="39">
        <f>D13+D14</f>
        <v>773</v>
      </c>
      <c r="E12" s="39">
        <f>E13+E14</f>
        <v>773</v>
      </c>
      <c r="F12" s="39">
        <f>F13+F14</f>
        <v>60.97</v>
      </c>
      <c r="G12" s="43">
        <f>F12/F7</f>
        <v>6.0347992039093225E-2</v>
      </c>
      <c r="H12" s="43">
        <f t="shared" si="4"/>
        <v>7.8874514877102203E-2</v>
      </c>
      <c r="I12" s="43">
        <f t="shared" si="2"/>
        <v>7.8874514877102203E-2</v>
      </c>
      <c r="J12" s="43">
        <f t="shared" si="3"/>
        <v>0.28868371212121213</v>
      </c>
      <c r="K12" s="30" t="s">
        <v>35</v>
      </c>
      <c r="L12" s="40">
        <f t="shared" si="5"/>
        <v>-712.03</v>
      </c>
    </row>
    <row r="13" spans="1:21" s="6" customFormat="1" ht="95.25" customHeight="1" x14ac:dyDescent="0.2">
      <c r="A13" s="35">
        <v>10601000</v>
      </c>
      <c r="B13" s="18" t="s">
        <v>19</v>
      </c>
      <c r="C13" s="19">
        <v>3.7</v>
      </c>
      <c r="D13" s="19">
        <v>120</v>
      </c>
      <c r="E13" s="19">
        <v>120</v>
      </c>
      <c r="F13" s="19">
        <v>2.61</v>
      </c>
      <c r="G13" s="43">
        <f>F13/F7</f>
        <v>2.5833731215685308E-3</v>
      </c>
      <c r="H13" s="45">
        <f t="shared" si="4"/>
        <v>2.1749999999999999E-2</v>
      </c>
      <c r="I13" s="37">
        <f t="shared" si="2"/>
        <v>2.1749999999999999E-2</v>
      </c>
      <c r="J13" s="37">
        <f t="shared" si="3"/>
        <v>0.70540540540540531</v>
      </c>
      <c r="K13" s="31" t="s">
        <v>41</v>
      </c>
      <c r="L13" s="40">
        <f t="shared" si="5"/>
        <v>-117.39</v>
      </c>
    </row>
    <row r="14" spans="1:21" s="22" customFormat="1" x14ac:dyDescent="0.2">
      <c r="A14" s="30">
        <v>10606000</v>
      </c>
      <c r="B14" s="17" t="s">
        <v>18</v>
      </c>
      <c r="C14" s="39">
        <f>C15+C16</f>
        <v>207.5</v>
      </c>
      <c r="D14" s="39">
        <f>D15+D16</f>
        <v>653</v>
      </c>
      <c r="E14" s="39">
        <f>E15+E16</f>
        <v>653</v>
      </c>
      <c r="F14" s="39">
        <f>F15+F16</f>
        <v>58.36</v>
      </c>
      <c r="G14" s="43">
        <f>F14/F7</f>
        <v>5.7764618917524699E-2</v>
      </c>
      <c r="H14" s="43">
        <f t="shared" si="4"/>
        <v>8.937212863705972E-2</v>
      </c>
      <c r="I14" s="43">
        <f t="shared" si="2"/>
        <v>8.937212863705972E-2</v>
      </c>
      <c r="J14" s="43">
        <f t="shared" si="3"/>
        <v>0.28125301204819275</v>
      </c>
      <c r="K14" s="30" t="s">
        <v>35</v>
      </c>
      <c r="L14" s="40">
        <f t="shared" si="5"/>
        <v>-594.64</v>
      </c>
    </row>
    <row r="15" spans="1:21" s="6" customFormat="1" ht="76.5" x14ac:dyDescent="0.2">
      <c r="A15" s="35">
        <v>10606033</v>
      </c>
      <c r="B15" s="18" t="s">
        <v>25</v>
      </c>
      <c r="C15" s="19">
        <v>196.5</v>
      </c>
      <c r="D15" s="19">
        <v>393</v>
      </c>
      <c r="E15" s="19">
        <v>393</v>
      </c>
      <c r="F15" s="19">
        <v>51.6</v>
      </c>
      <c r="G15" s="43">
        <f>F15/F7</f>
        <v>5.1073583552849119E-2</v>
      </c>
      <c r="H15" s="45">
        <f t="shared" si="4"/>
        <v>0.13129770992366413</v>
      </c>
      <c r="I15" s="37">
        <f t="shared" si="2"/>
        <v>0.13129770992366413</v>
      </c>
      <c r="J15" s="37">
        <f t="shared" si="3"/>
        <v>0.26259541984732826</v>
      </c>
      <c r="K15" s="36" t="s">
        <v>38</v>
      </c>
      <c r="L15" s="40">
        <f t="shared" si="5"/>
        <v>-341.4</v>
      </c>
    </row>
    <row r="16" spans="1:21" s="6" customFormat="1" ht="95.25" customHeight="1" x14ac:dyDescent="0.2">
      <c r="A16" s="35">
        <v>10606043</v>
      </c>
      <c r="B16" s="18" t="s">
        <v>26</v>
      </c>
      <c r="C16" s="19">
        <v>11</v>
      </c>
      <c r="D16" s="19">
        <v>260</v>
      </c>
      <c r="E16" s="19">
        <v>260</v>
      </c>
      <c r="F16" s="19">
        <v>6.76</v>
      </c>
      <c r="G16" s="43">
        <f>F16/F7</f>
        <v>6.6910353646755811E-3</v>
      </c>
      <c r="H16" s="45">
        <f t="shared" si="4"/>
        <v>2.5999999999999999E-2</v>
      </c>
      <c r="I16" s="37">
        <f t="shared" si="2"/>
        <v>2.5999999999999999E-2</v>
      </c>
      <c r="J16" s="37">
        <f t="shared" si="3"/>
        <v>0.61454545454545451</v>
      </c>
      <c r="K16" s="31" t="s">
        <v>41</v>
      </c>
      <c r="L16" s="40">
        <f t="shared" si="5"/>
        <v>-253.24</v>
      </c>
    </row>
    <row r="17" spans="1:12" s="6" customFormat="1" ht="27" customHeight="1" x14ac:dyDescent="0.2">
      <c r="A17" s="35"/>
      <c r="B17" s="46" t="s">
        <v>43</v>
      </c>
      <c r="C17" s="39">
        <f>C8+C9+C12+C10</f>
        <v>946.19999999999993</v>
      </c>
      <c r="D17" s="39">
        <f t="shared" ref="D17:F17" si="9">D8+D9+D12+D10</f>
        <v>4115.3999999999996</v>
      </c>
      <c r="E17" s="39">
        <f t="shared" ref="E17" si="10">E8+E9+E12+E10</f>
        <v>4115.3999999999996</v>
      </c>
      <c r="F17" s="39">
        <f t="shared" si="9"/>
        <v>856.79</v>
      </c>
      <c r="G17" s="43">
        <f>F17/F7</f>
        <v>0.84804914054739522</v>
      </c>
      <c r="H17" s="43">
        <f t="shared" ref="H17" si="11">F17/D17</f>
        <v>0.20819118433202119</v>
      </c>
      <c r="I17" s="43">
        <f t="shared" ref="I17" si="12">F17/E17</f>
        <v>0.20819118433202119</v>
      </c>
      <c r="J17" s="43">
        <f t="shared" ref="J17" si="13">F17/C17</f>
        <v>0.90550623546818854</v>
      </c>
      <c r="K17" s="31"/>
      <c r="L17" s="40"/>
    </row>
    <row r="18" spans="1:12" s="14" customFormat="1" ht="38.25" x14ac:dyDescent="0.2">
      <c r="A18" s="30">
        <v>11100000</v>
      </c>
      <c r="B18" s="17" t="s">
        <v>17</v>
      </c>
      <c r="C18" s="39">
        <f>C19+C23</f>
        <v>116.19999999999999</v>
      </c>
      <c r="D18" s="39">
        <f>D19+D23</f>
        <v>382</v>
      </c>
      <c r="E18" s="39">
        <f>E19+E23</f>
        <v>382</v>
      </c>
      <c r="F18" s="39">
        <f>F19+F23</f>
        <v>120.06</v>
      </c>
      <c r="G18" s="43">
        <f>F18/F7</f>
        <v>0.11883516359215242</v>
      </c>
      <c r="H18" s="43">
        <f t="shared" si="4"/>
        <v>0.31429319371727749</v>
      </c>
      <c r="I18" s="43">
        <f t="shared" si="2"/>
        <v>0.31429319371727749</v>
      </c>
      <c r="J18" s="43">
        <f t="shared" si="3"/>
        <v>1.0332185886402756</v>
      </c>
      <c r="K18" s="30" t="s">
        <v>35</v>
      </c>
      <c r="L18" s="40">
        <f t="shared" si="5"/>
        <v>-261.94</v>
      </c>
    </row>
    <row r="19" spans="1:12" s="14" customFormat="1" ht="63.75" x14ac:dyDescent="0.2">
      <c r="A19" s="30">
        <v>11105000</v>
      </c>
      <c r="B19" s="17" t="s">
        <v>16</v>
      </c>
      <c r="C19" s="39">
        <f>C20+C21+C22</f>
        <v>21.6</v>
      </c>
      <c r="D19" s="39">
        <f>D20+D21+D22</f>
        <v>32</v>
      </c>
      <c r="E19" s="39">
        <f>E20+E21+E22</f>
        <v>32</v>
      </c>
      <c r="F19" s="39">
        <f>F20+F21+F22</f>
        <v>12.51</v>
      </c>
      <c r="G19" s="43">
        <f>F19/F7</f>
        <v>1.2382374617173302E-2</v>
      </c>
      <c r="H19" s="43">
        <f t="shared" si="4"/>
        <v>0.39093749999999999</v>
      </c>
      <c r="I19" s="43">
        <f t="shared" si="2"/>
        <v>0.39093749999999999</v>
      </c>
      <c r="J19" s="43">
        <f t="shared" si="3"/>
        <v>0.57916666666666661</v>
      </c>
      <c r="K19" s="30" t="s">
        <v>35</v>
      </c>
      <c r="L19" s="40">
        <f t="shared" si="5"/>
        <v>-19.490000000000002</v>
      </c>
    </row>
    <row r="20" spans="1:12" ht="0.75" customHeight="1" x14ac:dyDescent="0.2">
      <c r="A20" s="35">
        <v>11105013</v>
      </c>
      <c r="B20" s="18" t="s">
        <v>15</v>
      </c>
      <c r="C20" s="19">
        <v>0</v>
      </c>
      <c r="D20" s="19">
        <v>0</v>
      </c>
      <c r="E20" s="19">
        <v>0</v>
      </c>
      <c r="F20" s="19">
        <v>0</v>
      </c>
      <c r="G20" s="43">
        <f>F20/F7</f>
        <v>0</v>
      </c>
      <c r="H20" s="45" t="e">
        <f t="shared" si="4"/>
        <v>#DIV/0!</v>
      </c>
      <c r="I20" s="37" t="e">
        <f t="shared" si="2"/>
        <v>#DIV/0!</v>
      </c>
      <c r="J20" s="37" t="e">
        <f t="shared" si="3"/>
        <v>#DIV/0!</v>
      </c>
      <c r="K20" s="30" t="s">
        <v>35</v>
      </c>
      <c r="L20" s="40">
        <f t="shared" si="5"/>
        <v>0</v>
      </c>
    </row>
    <row r="21" spans="1:12" ht="63.75" hidden="1" x14ac:dyDescent="0.2">
      <c r="A21" s="35">
        <v>11105025</v>
      </c>
      <c r="B21" s="24" t="s">
        <v>67</v>
      </c>
      <c r="C21" s="19">
        <v>0</v>
      </c>
      <c r="D21" s="19">
        <v>0</v>
      </c>
      <c r="E21" s="19">
        <v>0</v>
      </c>
      <c r="F21" s="19">
        <v>0</v>
      </c>
      <c r="G21" s="43">
        <f>F21/F7</f>
        <v>0</v>
      </c>
      <c r="H21" s="45" t="e">
        <f t="shared" si="4"/>
        <v>#DIV/0!</v>
      </c>
      <c r="I21" s="37" t="e">
        <f t="shared" si="2"/>
        <v>#DIV/0!</v>
      </c>
      <c r="J21" s="37" t="e">
        <f t="shared" si="3"/>
        <v>#DIV/0!</v>
      </c>
      <c r="K21" s="36"/>
      <c r="L21" s="40">
        <f t="shared" si="5"/>
        <v>0</v>
      </c>
    </row>
    <row r="22" spans="1:12" ht="25.5" x14ac:dyDescent="0.2">
      <c r="A22" s="35">
        <v>11105075</v>
      </c>
      <c r="B22" s="18" t="s">
        <v>66</v>
      </c>
      <c r="C22" s="19">
        <v>21.6</v>
      </c>
      <c r="D22" s="19">
        <v>32</v>
      </c>
      <c r="E22" s="19">
        <v>32</v>
      </c>
      <c r="F22" s="19">
        <v>12.51</v>
      </c>
      <c r="G22" s="43">
        <f>F22/F7</f>
        <v>1.2382374617173302E-2</v>
      </c>
      <c r="H22" s="45">
        <f t="shared" si="4"/>
        <v>0.39093749999999999</v>
      </c>
      <c r="I22" s="37">
        <f t="shared" si="2"/>
        <v>0.39093749999999999</v>
      </c>
      <c r="J22" s="37">
        <f t="shared" si="3"/>
        <v>0.57916666666666661</v>
      </c>
      <c r="K22" s="44"/>
      <c r="L22" s="40">
        <f t="shared" si="5"/>
        <v>-19.490000000000002</v>
      </c>
    </row>
    <row r="23" spans="1:12" s="22" customFormat="1" ht="63.75" x14ac:dyDescent="0.2">
      <c r="A23" s="30">
        <v>11109045</v>
      </c>
      <c r="B23" s="17" t="s">
        <v>14</v>
      </c>
      <c r="C23" s="8">
        <v>94.6</v>
      </c>
      <c r="D23" s="8">
        <v>350</v>
      </c>
      <c r="E23" s="8">
        <v>350</v>
      </c>
      <c r="F23" s="8">
        <v>107.55</v>
      </c>
      <c r="G23" s="43">
        <f>F23/F7</f>
        <v>0.10645278897497912</v>
      </c>
      <c r="H23" s="45">
        <f t="shared" si="4"/>
        <v>0.30728571428571427</v>
      </c>
      <c r="I23" s="38">
        <f t="shared" si="2"/>
        <v>0.30728571428571427</v>
      </c>
      <c r="J23" s="37">
        <f t="shared" si="3"/>
        <v>1.1368921775898519</v>
      </c>
      <c r="K23" s="44" t="s">
        <v>65</v>
      </c>
      <c r="L23" s="40">
        <f t="shared" si="5"/>
        <v>-242.45</v>
      </c>
    </row>
    <row r="24" spans="1:12" s="22" customFormat="1" ht="25.5" x14ac:dyDescent="0.2">
      <c r="A24" s="30">
        <v>11300000</v>
      </c>
      <c r="B24" s="17" t="s">
        <v>45</v>
      </c>
      <c r="C24" s="8">
        <v>14.6</v>
      </c>
      <c r="D24" s="8">
        <v>80</v>
      </c>
      <c r="E24" s="8">
        <v>80</v>
      </c>
      <c r="F24" s="8">
        <v>33.58</v>
      </c>
      <c r="G24" s="43">
        <f>F24/F7</f>
        <v>3.3237421234586687E-2</v>
      </c>
      <c r="H24" s="45">
        <f t="shared" ref="H24" si="14">F24/D24</f>
        <v>0.41974999999999996</v>
      </c>
      <c r="I24" s="38">
        <f t="shared" ref="I24" si="15">F24/E24</f>
        <v>0.41974999999999996</v>
      </c>
      <c r="J24" s="37">
        <f t="shared" ref="J24" si="16">F24/C24</f>
        <v>2.2999999999999998</v>
      </c>
      <c r="K24" s="36" t="s">
        <v>64</v>
      </c>
      <c r="L24" s="40"/>
    </row>
    <row r="25" spans="1:12" s="14" customFormat="1" ht="25.5" hidden="1" x14ac:dyDescent="0.2">
      <c r="A25" s="30">
        <v>11400000</v>
      </c>
      <c r="B25" s="17" t="s">
        <v>13</v>
      </c>
      <c r="C25" s="39">
        <f>C26+C27</f>
        <v>0</v>
      </c>
      <c r="D25" s="39">
        <f>D26+D27</f>
        <v>0</v>
      </c>
      <c r="E25" s="39">
        <f>E26+E27</f>
        <v>0</v>
      </c>
      <c r="F25" s="39">
        <f>F26+F27</f>
        <v>0</v>
      </c>
      <c r="G25" s="43">
        <f>F25/F7</f>
        <v>0</v>
      </c>
      <c r="H25" s="43" t="e">
        <f t="shared" si="4"/>
        <v>#DIV/0!</v>
      </c>
      <c r="I25" s="43" t="e">
        <f t="shared" si="2"/>
        <v>#DIV/0!</v>
      </c>
      <c r="J25" s="43" t="e">
        <f t="shared" si="3"/>
        <v>#DIV/0!</v>
      </c>
      <c r="K25" s="30" t="s">
        <v>35</v>
      </c>
      <c r="L25" s="40">
        <f t="shared" si="5"/>
        <v>0</v>
      </c>
    </row>
    <row r="26" spans="1:12" ht="79.5" hidden="1" customHeight="1" x14ac:dyDescent="0.2">
      <c r="A26" s="35">
        <v>11402053</v>
      </c>
      <c r="B26" s="41" t="s">
        <v>30</v>
      </c>
      <c r="C26" s="19">
        <v>0</v>
      </c>
      <c r="D26" s="19">
        <v>0</v>
      </c>
      <c r="E26" s="19">
        <v>0</v>
      </c>
      <c r="F26" s="19">
        <v>0</v>
      </c>
      <c r="G26" s="43">
        <f>F26/F7</f>
        <v>0</v>
      </c>
      <c r="H26" s="45" t="e">
        <f t="shared" si="4"/>
        <v>#DIV/0!</v>
      </c>
      <c r="I26" s="38" t="e">
        <f t="shared" si="2"/>
        <v>#DIV/0!</v>
      </c>
      <c r="J26" s="37" t="e">
        <f t="shared" si="3"/>
        <v>#DIV/0!</v>
      </c>
      <c r="K26" s="31"/>
      <c r="L26" s="40">
        <f t="shared" si="5"/>
        <v>0</v>
      </c>
    </row>
    <row r="27" spans="1:12" ht="38.25" hidden="1" x14ac:dyDescent="0.2">
      <c r="A27" s="35">
        <v>11406013</v>
      </c>
      <c r="B27" s="18" t="s">
        <v>12</v>
      </c>
      <c r="C27" s="19">
        <v>0</v>
      </c>
      <c r="D27" s="19">
        <v>0</v>
      </c>
      <c r="E27" s="19">
        <v>0</v>
      </c>
      <c r="F27" s="19">
        <v>0</v>
      </c>
      <c r="G27" s="43">
        <f>F27/F7</f>
        <v>0</v>
      </c>
      <c r="H27" s="45" t="e">
        <f t="shared" si="4"/>
        <v>#DIV/0!</v>
      </c>
      <c r="I27" s="37" t="e">
        <f t="shared" si="2"/>
        <v>#DIV/0!</v>
      </c>
      <c r="J27" s="37" t="e">
        <f t="shared" si="3"/>
        <v>#DIV/0!</v>
      </c>
      <c r="K27" s="32"/>
      <c r="L27" s="40">
        <f t="shared" si="5"/>
        <v>0</v>
      </c>
    </row>
    <row r="28" spans="1:12" s="22" customFormat="1" hidden="1" x14ac:dyDescent="0.2">
      <c r="A28" s="30">
        <v>11600000</v>
      </c>
      <c r="B28" s="17" t="s">
        <v>11</v>
      </c>
      <c r="C28" s="8">
        <v>0</v>
      </c>
      <c r="D28" s="8">
        <v>0</v>
      </c>
      <c r="E28" s="8">
        <v>0</v>
      </c>
      <c r="F28" s="8">
        <v>0</v>
      </c>
      <c r="G28" s="43">
        <f>F28/F7</f>
        <v>0</v>
      </c>
      <c r="H28" s="45" t="e">
        <f t="shared" si="4"/>
        <v>#DIV/0!</v>
      </c>
      <c r="I28" s="38" t="e">
        <f t="shared" si="2"/>
        <v>#DIV/0!</v>
      </c>
      <c r="J28" s="37" t="e">
        <f t="shared" si="3"/>
        <v>#DIV/0!</v>
      </c>
      <c r="K28" s="30" t="s">
        <v>35</v>
      </c>
      <c r="L28" s="40">
        <f t="shared" si="5"/>
        <v>0</v>
      </c>
    </row>
    <row r="29" spans="1:12" s="23" customFormat="1" hidden="1" x14ac:dyDescent="0.2">
      <c r="A29" s="30">
        <v>11705000</v>
      </c>
      <c r="B29" s="17" t="s">
        <v>10</v>
      </c>
      <c r="C29" s="8">
        <v>0</v>
      </c>
      <c r="D29" s="8">
        <v>0</v>
      </c>
      <c r="E29" s="8">
        <v>0</v>
      </c>
      <c r="F29" s="8">
        <v>0</v>
      </c>
      <c r="G29" s="43">
        <f>F29/F7</f>
        <v>0</v>
      </c>
      <c r="H29" s="45" t="e">
        <f t="shared" si="4"/>
        <v>#DIV/0!</v>
      </c>
      <c r="I29" s="38"/>
      <c r="J29" s="37"/>
      <c r="K29" s="28"/>
      <c r="L29" s="40">
        <f t="shared" si="5"/>
        <v>0</v>
      </c>
    </row>
    <row r="30" spans="1:12" s="23" customFormat="1" ht="27" customHeight="1" x14ac:dyDescent="0.2">
      <c r="A30" s="30"/>
      <c r="B30" s="46" t="s">
        <v>44</v>
      </c>
      <c r="C30" s="39">
        <f t="shared" ref="C30:D30" si="17">C18+C24+C25+C28+C29</f>
        <v>130.79999999999998</v>
      </c>
      <c r="D30" s="39">
        <f t="shared" si="17"/>
        <v>462</v>
      </c>
      <c r="E30" s="39">
        <f t="shared" ref="E30" si="18">E18+E24+E25+E28+E29</f>
        <v>462</v>
      </c>
      <c r="F30" s="39">
        <f>F18+F24+F25+F28+F29</f>
        <v>153.63999999999999</v>
      </c>
      <c r="G30" s="43">
        <f>F30/F7</f>
        <v>0.1520725848267391</v>
      </c>
      <c r="H30" s="45">
        <f t="shared" si="4"/>
        <v>0.33255411255411255</v>
      </c>
      <c r="I30" s="37">
        <f t="shared" ref="I30" si="19">F30/E30</f>
        <v>0.33255411255411255</v>
      </c>
      <c r="J30" s="37">
        <f t="shared" ref="J30" si="20">F30/C30</f>
        <v>1.1746177370030582</v>
      </c>
      <c r="K30" s="28"/>
      <c r="L30" s="40"/>
    </row>
    <row r="31" spans="1:12" s="14" customFormat="1" x14ac:dyDescent="0.2">
      <c r="A31" s="30">
        <v>20000000</v>
      </c>
      <c r="B31" s="17" t="s">
        <v>9</v>
      </c>
      <c r="C31" s="30" t="s">
        <v>35</v>
      </c>
      <c r="D31" s="39">
        <f>D32+D44</f>
        <v>5684.92</v>
      </c>
      <c r="E31" s="39">
        <f>E32+E44</f>
        <v>5684.92</v>
      </c>
      <c r="F31" s="39">
        <f t="shared" ref="F31" si="21">F32+F44</f>
        <v>1444.4</v>
      </c>
      <c r="G31" s="43"/>
      <c r="H31" s="43">
        <f t="shared" si="4"/>
        <v>0.2540756949965875</v>
      </c>
      <c r="I31" s="38">
        <f t="shared" si="2"/>
        <v>0.2540756949965875</v>
      </c>
      <c r="J31" s="30" t="s">
        <v>35</v>
      </c>
      <c r="K31" s="30" t="s">
        <v>35</v>
      </c>
      <c r="L31" s="40"/>
    </row>
    <row r="32" spans="1:12" s="14" customFormat="1" ht="25.5" x14ac:dyDescent="0.2">
      <c r="A32" s="30">
        <v>20200000</v>
      </c>
      <c r="B32" s="17" t="s">
        <v>8</v>
      </c>
      <c r="C32" s="30" t="s">
        <v>35</v>
      </c>
      <c r="D32" s="39">
        <f>D33+D34+D41+D38</f>
        <v>5684.92</v>
      </c>
      <c r="E32" s="39">
        <f>E33+E34+E41+E38</f>
        <v>5684.92</v>
      </c>
      <c r="F32" s="39">
        <f>F33+F34+F41+F38</f>
        <v>1444.4</v>
      </c>
      <c r="G32" s="43"/>
      <c r="H32" s="43">
        <f t="shared" si="4"/>
        <v>0.2540756949965875</v>
      </c>
      <c r="I32" s="42" t="e">
        <f t="shared" ref="I32" si="22">I33+I34+I41</f>
        <v>#DIV/0!</v>
      </c>
      <c r="J32" s="30" t="s">
        <v>35</v>
      </c>
      <c r="K32" s="30" t="s">
        <v>35</v>
      </c>
      <c r="L32" s="40"/>
    </row>
    <row r="33" spans="1:12" s="14" customFormat="1" ht="25.5" x14ac:dyDescent="0.2">
      <c r="A33" s="30">
        <v>20210000</v>
      </c>
      <c r="B33" s="17" t="s">
        <v>7</v>
      </c>
      <c r="C33" s="30" t="s">
        <v>35</v>
      </c>
      <c r="D33" s="20">
        <v>3646.3</v>
      </c>
      <c r="E33" s="20">
        <v>3646.3</v>
      </c>
      <c r="F33" s="8">
        <v>911.57</v>
      </c>
      <c r="G33" s="43"/>
      <c r="H33" s="45">
        <f t="shared" si="4"/>
        <v>0.24999862874694898</v>
      </c>
      <c r="I33" s="38">
        <f t="shared" si="2"/>
        <v>0.24999862874694898</v>
      </c>
      <c r="J33" s="30" t="s">
        <v>35</v>
      </c>
      <c r="K33" s="30" t="s">
        <v>35</v>
      </c>
      <c r="L33" s="40"/>
    </row>
    <row r="34" spans="1:12" s="14" customFormat="1" ht="25.5" hidden="1" x14ac:dyDescent="0.2">
      <c r="A34" s="30">
        <v>2022000</v>
      </c>
      <c r="B34" s="17" t="s">
        <v>6</v>
      </c>
      <c r="C34" s="30" t="s">
        <v>35</v>
      </c>
      <c r="D34" s="39">
        <f>D35+D36+D37</f>
        <v>0</v>
      </c>
      <c r="E34" s="39">
        <f>E35+E36+E37</f>
        <v>0</v>
      </c>
      <c r="F34" s="39">
        <f t="shared" ref="F34:I34" si="23">F35+F36+F37</f>
        <v>0</v>
      </c>
      <c r="G34" s="43"/>
      <c r="H34" s="43" t="e">
        <f t="shared" si="4"/>
        <v>#DIV/0!</v>
      </c>
      <c r="I34" s="42" t="e">
        <f t="shared" si="23"/>
        <v>#DIV/0!</v>
      </c>
      <c r="J34" s="30" t="s">
        <v>35</v>
      </c>
      <c r="K34" s="30" t="s">
        <v>35</v>
      </c>
      <c r="L34" s="40"/>
    </row>
    <row r="35" spans="1:12" ht="63.75" hidden="1" x14ac:dyDescent="0.2">
      <c r="A35" s="35">
        <v>2022</v>
      </c>
      <c r="B35" s="18" t="s">
        <v>31</v>
      </c>
      <c r="C35" s="30" t="s">
        <v>35</v>
      </c>
      <c r="D35" s="21">
        <v>0</v>
      </c>
      <c r="E35" s="21">
        <v>0</v>
      </c>
      <c r="F35" s="19">
        <v>0</v>
      </c>
      <c r="G35" s="43"/>
      <c r="H35" s="45" t="e">
        <f t="shared" si="4"/>
        <v>#DIV/0!</v>
      </c>
      <c r="I35" s="38" t="e">
        <f t="shared" si="2"/>
        <v>#DIV/0!</v>
      </c>
      <c r="J35" s="30" t="s">
        <v>35</v>
      </c>
      <c r="K35" s="31" t="s">
        <v>36</v>
      </c>
      <c r="L35" s="40"/>
    </row>
    <row r="36" spans="1:12" ht="25.5" hidden="1" x14ac:dyDescent="0.2">
      <c r="A36" s="35">
        <v>20225555</v>
      </c>
      <c r="B36" s="18" t="s">
        <v>5</v>
      </c>
      <c r="C36" s="30" t="s">
        <v>35</v>
      </c>
      <c r="D36" s="19">
        <v>0</v>
      </c>
      <c r="E36" s="19">
        <v>0</v>
      </c>
      <c r="F36" s="19">
        <v>0</v>
      </c>
      <c r="G36" s="43"/>
      <c r="H36" s="45" t="e">
        <f t="shared" si="4"/>
        <v>#DIV/0!</v>
      </c>
      <c r="I36" s="38" t="e">
        <f t="shared" si="2"/>
        <v>#DIV/0!</v>
      </c>
      <c r="J36" s="30" t="s">
        <v>35</v>
      </c>
      <c r="K36" s="30" t="s">
        <v>35</v>
      </c>
      <c r="L36" s="40"/>
    </row>
    <row r="37" spans="1:12" ht="38.25" hidden="1" x14ac:dyDescent="0.2">
      <c r="A37" s="35">
        <v>20229999</v>
      </c>
      <c r="B37" s="18" t="s">
        <v>33</v>
      </c>
      <c r="C37" s="30" t="s">
        <v>35</v>
      </c>
      <c r="D37" s="19">
        <v>0</v>
      </c>
      <c r="E37" s="19">
        <v>0</v>
      </c>
      <c r="F37" s="19">
        <v>0</v>
      </c>
      <c r="G37" s="43"/>
      <c r="H37" s="45" t="e">
        <f t="shared" si="4"/>
        <v>#DIV/0!</v>
      </c>
      <c r="I37" s="38" t="e">
        <f t="shared" si="2"/>
        <v>#DIV/0!</v>
      </c>
      <c r="J37" s="30" t="s">
        <v>35</v>
      </c>
      <c r="K37" s="31" t="s">
        <v>36</v>
      </c>
      <c r="L37" s="40"/>
    </row>
    <row r="38" spans="1:12" x14ac:dyDescent="0.2">
      <c r="A38" s="50" t="s">
        <v>54</v>
      </c>
      <c r="B38" s="53" t="s">
        <v>57</v>
      </c>
      <c r="C38" s="30" t="s">
        <v>35</v>
      </c>
      <c r="D38" s="55">
        <v>195.1</v>
      </c>
      <c r="E38" s="60">
        <v>195.1</v>
      </c>
      <c r="F38" s="57">
        <v>40.94</v>
      </c>
      <c r="G38" s="43"/>
      <c r="H38" s="45">
        <f t="shared" ref="H38:H40" si="24">F38/D38</f>
        <v>0.20984110712455151</v>
      </c>
      <c r="I38" s="38">
        <f t="shared" ref="I38:I40" si="25">F38/E38</f>
        <v>0.20984110712455151</v>
      </c>
      <c r="J38" s="30" t="s">
        <v>35</v>
      </c>
      <c r="K38" s="31"/>
      <c r="L38" s="40"/>
    </row>
    <row r="39" spans="1:12" ht="22.5" x14ac:dyDescent="0.2">
      <c r="A39" s="51" t="s">
        <v>55</v>
      </c>
      <c r="B39" s="52" t="s">
        <v>58</v>
      </c>
      <c r="C39" s="30" t="s">
        <v>35</v>
      </c>
      <c r="D39" s="54">
        <v>2</v>
      </c>
      <c r="E39" s="59">
        <v>2</v>
      </c>
      <c r="F39" s="56">
        <v>0</v>
      </c>
      <c r="G39" s="43"/>
      <c r="H39" s="45">
        <f t="shared" si="24"/>
        <v>0</v>
      </c>
      <c r="I39" s="38">
        <f t="shared" si="25"/>
        <v>0</v>
      </c>
      <c r="J39" s="30" t="s">
        <v>35</v>
      </c>
      <c r="K39" s="31"/>
      <c r="L39" s="40"/>
    </row>
    <row r="40" spans="1:12" ht="33.75" x14ac:dyDescent="0.2">
      <c r="A40" s="51" t="s">
        <v>56</v>
      </c>
      <c r="B40" s="52" t="s">
        <v>59</v>
      </c>
      <c r="C40" s="30" t="s">
        <v>35</v>
      </c>
      <c r="D40" s="54">
        <v>193.1</v>
      </c>
      <c r="E40" s="59">
        <v>193.1</v>
      </c>
      <c r="F40" s="56">
        <v>40.94</v>
      </c>
      <c r="G40" s="43"/>
      <c r="H40" s="45">
        <f t="shared" si="24"/>
        <v>0.2120145002589332</v>
      </c>
      <c r="I40" s="38">
        <f t="shared" si="25"/>
        <v>0.2120145002589332</v>
      </c>
      <c r="J40" s="30" t="s">
        <v>35</v>
      </c>
      <c r="K40" s="31"/>
      <c r="L40" s="40"/>
    </row>
    <row r="41" spans="1:12" s="14" customFormat="1" ht="15.75" customHeight="1" x14ac:dyDescent="0.2">
      <c r="A41" s="30">
        <v>20240000</v>
      </c>
      <c r="B41" s="17" t="s">
        <v>4</v>
      </c>
      <c r="C41" s="30" t="s">
        <v>35</v>
      </c>
      <c r="D41" s="39">
        <f>D43+D42</f>
        <v>1843.52</v>
      </c>
      <c r="E41" s="39">
        <f>E43+E42</f>
        <v>1843.52</v>
      </c>
      <c r="F41" s="39">
        <f t="shared" ref="F41" si="26">F43+F42</f>
        <v>491.89</v>
      </c>
      <c r="G41" s="43"/>
      <c r="H41" s="43">
        <f t="shared" si="4"/>
        <v>0.26682108140947752</v>
      </c>
      <c r="I41" s="38">
        <f t="shared" si="2"/>
        <v>0.26682108140947752</v>
      </c>
      <c r="J41" s="30" t="s">
        <v>35</v>
      </c>
      <c r="K41" s="30" t="s">
        <v>35</v>
      </c>
      <c r="L41" s="40"/>
    </row>
    <row r="42" spans="1:12" s="14" customFormat="1" ht="51.75" customHeight="1" x14ac:dyDescent="0.2">
      <c r="A42" s="58" t="s">
        <v>60</v>
      </c>
      <c r="B42" s="18" t="s">
        <v>61</v>
      </c>
      <c r="C42" s="30" t="s">
        <v>35</v>
      </c>
      <c r="D42" s="19">
        <v>1781.6</v>
      </c>
      <c r="E42" s="19">
        <v>1781.6</v>
      </c>
      <c r="F42" s="19">
        <v>485.9</v>
      </c>
      <c r="G42" s="43"/>
      <c r="H42" s="38"/>
      <c r="I42" s="38"/>
      <c r="J42" s="30"/>
      <c r="K42" s="30"/>
      <c r="L42" s="40"/>
    </row>
    <row r="43" spans="1:12" ht="25.5" x14ac:dyDescent="0.2">
      <c r="A43" s="35">
        <v>20249999</v>
      </c>
      <c r="B43" s="18" t="s">
        <v>3</v>
      </c>
      <c r="C43" s="30" t="s">
        <v>35</v>
      </c>
      <c r="D43" s="19">
        <v>61.92</v>
      </c>
      <c r="E43" s="19">
        <v>61.92</v>
      </c>
      <c r="F43" s="19">
        <v>5.99</v>
      </c>
      <c r="G43" s="43"/>
      <c r="H43" s="45">
        <f t="shared" si="4"/>
        <v>9.6737726098191215E-2</v>
      </c>
      <c r="I43" s="38">
        <f t="shared" si="2"/>
        <v>9.6737726098191215E-2</v>
      </c>
      <c r="J43" s="30" t="s">
        <v>35</v>
      </c>
      <c r="K43" s="30" t="s">
        <v>35</v>
      </c>
      <c r="L43" s="40"/>
    </row>
    <row r="44" spans="1:12" s="14" customFormat="1" x14ac:dyDescent="0.2">
      <c r="A44" s="30">
        <v>20700000</v>
      </c>
      <c r="B44" s="17" t="s">
        <v>2</v>
      </c>
      <c r="C44" s="30" t="s">
        <v>35</v>
      </c>
      <c r="D44" s="39">
        <f>D45+D46</f>
        <v>0</v>
      </c>
      <c r="E44" s="39">
        <f>E45+E46</f>
        <v>0</v>
      </c>
      <c r="F44" s="39">
        <f>F45+F46</f>
        <v>0</v>
      </c>
      <c r="G44" s="43"/>
      <c r="H44" s="43" t="e">
        <f t="shared" si="4"/>
        <v>#DIV/0!</v>
      </c>
      <c r="I44" s="38" t="e">
        <f t="shared" si="2"/>
        <v>#DIV/0!</v>
      </c>
      <c r="J44" s="30" t="s">
        <v>35</v>
      </c>
      <c r="K44" s="30" t="s">
        <v>35</v>
      </c>
      <c r="L44" s="40"/>
    </row>
    <row r="45" spans="1:12" ht="38.25" x14ac:dyDescent="0.2">
      <c r="A45" s="35">
        <v>20705020</v>
      </c>
      <c r="B45" s="18" t="s">
        <v>1</v>
      </c>
      <c r="C45" s="30" t="s">
        <v>35</v>
      </c>
      <c r="D45" s="19">
        <v>0</v>
      </c>
      <c r="E45" s="19">
        <v>0</v>
      </c>
      <c r="F45" s="19">
        <v>0</v>
      </c>
      <c r="G45" s="43"/>
      <c r="H45" s="45" t="e">
        <f t="shared" si="4"/>
        <v>#DIV/0!</v>
      </c>
      <c r="I45" s="38" t="e">
        <f t="shared" si="2"/>
        <v>#DIV/0!</v>
      </c>
      <c r="J45" s="30" t="s">
        <v>35</v>
      </c>
      <c r="K45" s="61" t="s">
        <v>39</v>
      </c>
      <c r="L45" s="40"/>
    </row>
    <row r="46" spans="1:12" ht="25.5" hidden="1" x14ac:dyDescent="0.2">
      <c r="A46" s="35">
        <v>20705030</v>
      </c>
      <c r="B46" s="18" t="s">
        <v>0</v>
      </c>
      <c r="C46" s="30" t="s">
        <v>35</v>
      </c>
      <c r="D46" s="19">
        <v>0</v>
      </c>
      <c r="E46" s="19">
        <v>0</v>
      </c>
      <c r="F46" s="19">
        <v>0</v>
      </c>
      <c r="G46" s="43"/>
      <c r="H46" s="45" t="e">
        <f t="shared" si="4"/>
        <v>#DIV/0!</v>
      </c>
      <c r="I46" s="38" t="e">
        <f t="shared" si="2"/>
        <v>#DIV/0!</v>
      </c>
      <c r="J46" s="30" t="s">
        <v>35</v>
      </c>
      <c r="K46" s="62"/>
      <c r="L46" s="40"/>
    </row>
    <row r="47" spans="1:12" x14ac:dyDescent="0.2">
      <c r="A47" s="30"/>
      <c r="B47" s="26" t="s">
        <v>34</v>
      </c>
      <c r="C47" s="49">
        <v>2533.6999999999998</v>
      </c>
      <c r="D47" s="8">
        <f>D7+D31</f>
        <v>10262.32</v>
      </c>
      <c r="E47" s="8">
        <f>E7+E31</f>
        <v>10262.32</v>
      </c>
      <c r="F47" s="8">
        <f>F7+F31</f>
        <v>2454.7070199999998</v>
      </c>
      <c r="G47" s="43"/>
      <c r="H47" s="43">
        <f t="shared" si="4"/>
        <v>0.23919610965161872</v>
      </c>
      <c r="I47" s="38">
        <f t="shared" si="2"/>
        <v>0.23919610965161872</v>
      </c>
      <c r="J47" s="38">
        <f t="shared" ref="J47" si="27">F47/C47</f>
        <v>0.96882307297627979</v>
      </c>
      <c r="K47" s="27"/>
      <c r="L47" s="40"/>
    </row>
    <row r="48" spans="1:12" ht="12.75" customHeight="1" x14ac:dyDescent="0.2">
      <c r="B48" s="10"/>
      <c r="C48" s="10"/>
      <c r="D48" s="10"/>
      <c r="E48" s="4"/>
      <c r="F48" s="4"/>
      <c r="G48" s="4"/>
      <c r="H48" s="4"/>
      <c r="I48" s="9"/>
      <c r="J48" s="9"/>
    </row>
    <row r="49" spans="2:10" ht="12.75" customHeight="1" x14ac:dyDescent="0.2">
      <c r="B49" s="3"/>
      <c r="C49" s="3"/>
      <c r="D49" s="3"/>
      <c r="E49" s="4"/>
      <c r="F49" s="4"/>
      <c r="G49" s="4"/>
      <c r="H49" s="4"/>
      <c r="I49" s="9"/>
      <c r="J49" s="9"/>
    </row>
    <row r="50" spans="2:10" ht="2.1" customHeight="1" x14ac:dyDescent="0.2">
      <c r="B50" s="10"/>
      <c r="C50" s="10"/>
      <c r="D50" s="10"/>
      <c r="E50" s="4"/>
      <c r="F50" s="4"/>
      <c r="G50" s="4"/>
      <c r="H50" s="4"/>
      <c r="I50" s="9"/>
      <c r="J50" s="9"/>
    </row>
  </sheetData>
  <mergeCells count="6">
    <mergeCell ref="K45:K46"/>
    <mergeCell ref="F1:I1"/>
    <mergeCell ref="D5:K5"/>
    <mergeCell ref="I4:K4"/>
    <mergeCell ref="O4:U4"/>
    <mergeCell ref="A2:K3"/>
  </mergeCells>
  <printOptions horizontalCentered="1"/>
  <pageMargins left="0" right="0" top="0" bottom="0" header="0.19685039370078741" footer="0.19685039370078741"/>
  <pageSetup paperSize="9" scale="48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2023-04-25T08:35:41Z</cp:lastPrinted>
  <dcterms:created xsi:type="dcterms:W3CDTF">2020-03-18T14:29:03Z</dcterms:created>
  <dcterms:modified xsi:type="dcterms:W3CDTF">2023-05-03T14:45:13Z</dcterms:modified>
</cp:coreProperties>
</file>